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5_Creación de Materiales_Matemáticas Generales_FDamián\SITUACIONES DE APRENDIZAJE_5\"/>
    </mc:Choice>
  </mc:AlternateContent>
  <bookViews>
    <workbookView xWindow="0" yWindow="0" windowWidth="20490" windowHeight="7755" activeTab="1"/>
  </bookViews>
  <sheets>
    <sheet name="Banca SOL" sheetId="1" r:id="rId1"/>
    <sheet name="CASA Bank" sheetId="2" r:id="rId2"/>
  </sheets>
  <definedNames>
    <definedName name="_xlnm.Print_Area" localSheetId="0">'Banca SOL'!$A$1:$N$35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2" l="1"/>
  <c r="K12" i="2" s="1"/>
  <c r="M12" i="2" s="1"/>
  <c r="M11" i="2"/>
  <c r="L11" i="2"/>
  <c r="K11" i="2"/>
  <c r="L10" i="2"/>
  <c r="K10" i="2" s="1"/>
  <c r="M10" i="2" s="1"/>
  <c r="J12" i="2"/>
  <c r="J13" i="2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11" i="2"/>
  <c r="J10" i="2"/>
  <c r="F12" i="2"/>
  <c r="E12" i="2" s="1"/>
  <c r="G12" i="2" s="1"/>
  <c r="G11" i="2"/>
  <c r="E11" i="2"/>
  <c r="F11" i="2"/>
  <c r="D12" i="2"/>
  <c r="D13" i="2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11" i="2"/>
  <c r="G10" i="2"/>
  <c r="E10" i="2"/>
  <c r="F10" i="2"/>
  <c r="D10" i="2"/>
  <c r="E6" i="2"/>
  <c r="E5" i="2"/>
  <c r="E4" i="2"/>
  <c r="E6" i="1"/>
  <c r="E4" i="1"/>
  <c r="E5" i="1"/>
  <c r="L13" i="2" l="1"/>
  <c r="K13" i="2" s="1"/>
  <c r="M13" i="2"/>
  <c r="F13" i="2"/>
  <c r="E13" i="2" s="1"/>
  <c r="G13" i="2" s="1"/>
  <c r="D10" i="1"/>
  <c r="D11" i="1"/>
  <c r="F10" i="1"/>
  <c r="E10" i="1" s="1"/>
  <c r="G10" i="1" s="1"/>
  <c r="M14" i="2" l="1"/>
  <c r="L14" i="2"/>
  <c r="K14" i="2" s="1"/>
  <c r="F14" i="2"/>
  <c r="E14" i="2" s="1"/>
  <c r="G14" i="2" s="1"/>
  <c r="F11" i="1"/>
  <c r="E11" i="1" s="1"/>
  <c r="G11" i="1" s="1"/>
  <c r="F12" i="1" s="1"/>
  <c r="E12" i="1" s="1"/>
  <c r="G12" i="1" s="1"/>
  <c r="D12" i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L15" i="2" l="1"/>
  <c r="K15" i="2" s="1"/>
  <c r="M15" i="2"/>
  <c r="F15" i="2"/>
  <c r="E15" i="2" s="1"/>
  <c r="G15" i="2" s="1"/>
  <c r="F13" i="1"/>
  <c r="E13" i="1" s="1"/>
  <c r="G13" i="1" s="1"/>
  <c r="F14" i="1" s="1"/>
  <c r="E14" i="1" s="1"/>
  <c r="G14" i="1" s="1"/>
  <c r="M16" i="2" l="1"/>
  <c r="L16" i="2"/>
  <c r="K16" i="2" s="1"/>
  <c r="F16" i="2"/>
  <c r="E16" i="2" s="1"/>
  <c r="G16" i="2" s="1"/>
  <c r="F15" i="1"/>
  <c r="E15" i="1" s="1"/>
  <c r="G15" i="1"/>
  <c r="F16" i="1" s="1"/>
  <c r="E16" i="1" s="1"/>
  <c r="G16" i="1" s="1"/>
  <c r="L17" i="2" l="1"/>
  <c r="K17" i="2" s="1"/>
  <c r="M17" i="2"/>
  <c r="F17" i="2"/>
  <c r="E17" i="2" s="1"/>
  <c r="G17" i="2" s="1"/>
  <c r="F17" i="1"/>
  <c r="E17" i="1" s="1"/>
  <c r="G17" i="1" s="1"/>
  <c r="M18" i="2" l="1"/>
  <c r="L18" i="2"/>
  <c r="K18" i="2" s="1"/>
  <c r="F18" i="2"/>
  <c r="E18" i="2" s="1"/>
  <c r="G18" i="2" s="1"/>
  <c r="F18" i="1"/>
  <c r="E18" i="1" s="1"/>
  <c r="G18" i="1" s="1"/>
  <c r="L19" i="2" l="1"/>
  <c r="K19" i="2" s="1"/>
  <c r="M19" i="2"/>
  <c r="F19" i="2"/>
  <c r="E19" i="2" s="1"/>
  <c r="G19" i="2" s="1"/>
  <c r="F19" i="1"/>
  <c r="E19" i="1" s="1"/>
  <c r="G19" i="1" s="1"/>
  <c r="M20" i="2" l="1"/>
  <c r="L20" i="2"/>
  <c r="K20" i="2" s="1"/>
  <c r="F20" i="2"/>
  <c r="E20" i="2" s="1"/>
  <c r="G20" i="2" s="1"/>
  <c r="F20" i="1"/>
  <c r="E20" i="1" s="1"/>
  <c r="G20" i="1" s="1"/>
  <c r="L21" i="2" l="1"/>
  <c r="K21" i="2" s="1"/>
  <c r="M21" i="2"/>
  <c r="F21" i="2"/>
  <c r="E21" i="2" s="1"/>
  <c r="G21" i="2" s="1"/>
  <c r="F21" i="1"/>
  <c r="E21" i="1" s="1"/>
  <c r="G21" i="1" s="1"/>
  <c r="M22" i="2" l="1"/>
  <c r="L22" i="2"/>
  <c r="K22" i="2" s="1"/>
  <c r="F22" i="2"/>
  <c r="E22" i="2" s="1"/>
  <c r="G22" i="2" s="1"/>
  <c r="F22" i="1"/>
  <c r="E22" i="1" s="1"/>
  <c r="G22" i="1" s="1"/>
  <c r="L23" i="2" l="1"/>
  <c r="K23" i="2" s="1"/>
  <c r="M23" i="2"/>
  <c r="F23" i="2"/>
  <c r="E23" i="2" s="1"/>
  <c r="G23" i="2" s="1"/>
  <c r="F23" i="1"/>
  <c r="E23" i="1" s="1"/>
  <c r="G23" i="1"/>
  <c r="M24" i="2" l="1"/>
  <c r="L24" i="2"/>
  <c r="K24" i="2" s="1"/>
  <c r="F24" i="2"/>
  <c r="E24" i="2" s="1"/>
  <c r="G24" i="2" s="1"/>
  <c r="F24" i="1"/>
  <c r="E24" i="1" s="1"/>
  <c r="G24" i="1" s="1"/>
  <c r="L25" i="2" l="1"/>
  <c r="K25" i="2" s="1"/>
  <c r="M25" i="2"/>
  <c r="F25" i="2"/>
  <c r="E25" i="2" s="1"/>
  <c r="G25" i="2" s="1"/>
  <c r="F25" i="1"/>
  <c r="E25" i="1" s="1"/>
  <c r="G25" i="1"/>
  <c r="M26" i="2" l="1"/>
  <c r="L26" i="2"/>
  <c r="K26" i="2" s="1"/>
  <c r="F26" i="2"/>
  <c r="E26" i="2" s="1"/>
  <c r="G26" i="2" s="1"/>
  <c r="F26" i="1"/>
  <c r="E26" i="1" s="1"/>
  <c r="G26" i="1" s="1"/>
  <c r="L27" i="2" l="1"/>
  <c r="K27" i="2" s="1"/>
  <c r="M27" i="2"/>
  <c r="F27" i="2"/>
  <c r="E27" i="2" s="1"/>
  <c r="G27" i="2" s="1"/>
  <c r="F27" i="1"/>
  <c r="E27" i="1" s="1"/>
  <c r="G27" i="1"/>
  <c r="M28" i="2" l="1"/>
  <c r="L28" i="2"/>
  <c r="K28" i="2" s="1"/>
  <c r="F28" i="2"/>
  <c r="E28" i="2" s="1"/>
  <c r="G28" i="2" s="1"/>
  <c r="F28" i="1"/>
  <c r="E28" i="1" s="1"/>
  <c r="G28" i="1" s="1"/>
  <c r="L29" i="2" l="1"/>
  <c r="K29" i="2" s="1"/>
  <c r="M29" i="2"/>
  <c r="F29" i="2"/>
  <c r="E29" i="2" s="1"/>
  <c r="G29" i="2" s="1"/>
  <c r="F29" i="1"/>
  <c r="E29" i="1" s="1"/>
  <c r="G29" i="1"/>
  <c r="M30" i="2" l="1"/>
  <c r="L30" i="2"/>
  <c r="K30" i="2" s="1"/>
  <c r="F30" i="2"/>
  <c r="E30" i="2" s="1"/>
  <c r="G30" i="2" s="1"/>
  <c r="F30" i="1"/>
  <c r="E30" i="1" s="1"/>
  <c r="G30" i="1" s="1"/>
  <c r="L31" i="2" l="1"/>
  <c r="K31" i="2" s="1"/>
  <c r="M31" i="2"/>
  <c r="F31" i="2"/>
  <c r="E31" i="2" s="1"/>
  <c r="G31" i="2" s="1"/>
  <c r="F31" i="1"/>
  <c r="E31" i="1" s="1"/>
  <c r="G31" i="1"/>
  <c r="M32" i="2" l="1"/>
  <c r="L32" i="2"/>
  <c r="K32" i="2" s="1"/>
  <c r="F32" i="2"/>
  <c r="E32" i="2" s="1"/>
  <c r="G32" i="2" s="1"/>
  <c r="F32" i="1"/>
  <c r="E32" i="1" s="1"/>
  <c r="G32" i="1" s="1"/>
  <c r="L33" i="2" l="1"/>
  <c r="K33" i="2" s="1"/>
  <c r="M33" i="2"/>
  <c r="F33" i="2"/>
  <c r="E33" i="2" s="1"/>
  <c r="G33" i="2" s="1"/>
  <c r="F33" i="1"/>
  <c r="E33" i="1" s="1"/>
  <c r="G33" i="1"/>
  <c r="L10" i="1" l="1"/>
  <c r="J10" i="1"/>
  <c r="J11" i="1" l="1"/>
  <c r="K10" i="1"/>
  <c r="M10" i="1" s="1"/>
  <c r="L11" i="1" l="1"/>
  <c r="K11" i="1" s="1"/>
  <c r="M11" i="1" s="1"/>
  <c r="L12" i="1" s="1"/>
  <c r="J12" i="1"/>
  <c r="J13" i="1" s="1"/>
  <c r="J14" i="1" s="1"/>
  <c r="J15" i="1" s="1"/>
  <c r="J16" i="1" s="1"/>
  <c r="J17" i="1" s="1"/>
  <c r="J18" i="1" s="1"/>
  <c r="J19" i="1" s="1"/>
  <c r="J20" i="1" s="1"/>
  <c r="J21" i="1" s="1"/>
  <c r="K12" i="1" l="1"/>
  <c r="M12" i="1" s="1"/>
  <c r="L13" i="1"/>
  <c r="K13" i="1" s="1"/>
  <c r="M13" i="1" s="1"/>
  <c r="L14" i="1" l="1"/>
  <c r="K14" i="1" s="1"/>
  <c r="M14" i="1" s="1"/>
  <c r="L15" i="1" l="1"/>
  <c r="K15" i="1" s="1"/>
  <c r="M15" i="1"/>
  <c r="L16" i="1" l="1"/>
  <c r="K16" i="1" s="1"/>
  <c r="M16" i="1" s="1"/>
  <c r="L17" i="1" l="1"/>
  <c r="K17" i="1" s="1"/>
  <c r="M17" i="1"/>
  <c r="L18" i="1" l="1"/>
  <c r="K18" i="1" s="1"/>
  <c r="M18" i="1" s="1"/>
  <c r="L19" i="1" l="1"/>
  <c r="K19" i="1" s="1"/>
  <c r="M19" i="1"/>
  <c r="L20" i="1" l="1"/>
  <c r="K20" i="1" s="1"/>
  <c r="M20" i="1" s="1"/>
  <c r="L21" i="1" l="1"/>
  <c r="K21" i="1" s="1"/>
  <c r="M21" i="1" s="1"/>
</calcChain>
</file>

<file path=xl/sharedStrings.xml><?xml version="1.0" encoding="utf-8"?>
<sst xmlns="http://schemas.openxmlformats.org/spreadsheetml/2006/main" count="44" uniqueCount="15">
  <si>
    <t>* Dos primeros años:</t>
  </si>
  <si>
    <t>* El tercer año, Euríbor+1:</t>
  </si>
  <si>
    <t>Número</t>
  </si>
  <si>
    <t>Cuota</t>
  </si>
  <si>
    <t>Capital amortizado</t>
  </si>
  <si>
    <t>Intereses pagados</t>
  </si>
  <si>
    <t>A</t>
  </si>
  <si>
    <t>I</t>
  </si>
  <si>
    <t>a = A+ I</t>
  </si>
  <si>
    <t>Deuda pendiente</t>
  </si>
  <si>
    <t>D</t>
  </si>
  <si>
    <t>Deuda contraída:</t>
  </si>
  <si>
    <t>Entidad BANCA SOL</t>
  </si>
  <si>
    <t>CASA BANK</t>
  </si>
  <si>
    <t>* El tercer año, Euríbor + 1,75: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</si>
</sst>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1" applyNumberFormat="1" applyFont="1"/>
    <xf numFmtId="165" fontId="0" fillId="0" borderId="0" xfId="0" applyNumberFormat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0" fontId="0" fillId="0" borderId="1" xfId="0" applyBorder="1"/>
    <xf numFmtId="164" fontId="0" fillId="0" borderId="2" xfId="1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3"/>
  <sheetViews>
    <sheetView topLeftCell="B1" zoomScaleNormal="100" zoomScaleSheetLayoutView="106" workbookViewId="0">
      <selection activeCell="C8" sqref="C8:M9"/>
    </sheetView>
  </sheetViews>
  <sheetFormatPr baseColWidth="10" defaultRowHeight="15" x14ac:dyDescent="0.25"/>
  <cols>
    <col min="5" max="5" width="17.7109375" bestFit="1" customWidth="1"/>
    <col min="6" max="6" width="17.140625" bestFit="1" customWidth="1"/>
    <col min="7" max="7" width="16.5703125" bestFit="1" customWidth="1"/>
    <col min="11" max="11" width="17.7109375" bestFit="1" customWidth="1"/>
    <col min="12" max="12" width="17.140625" bestFit="1" customWidth="1"/>
    <col min="13" max="13" width="16.5703125" bestFit="1" customWidth="1"/>
  </cols>
  <sheetData>
    <row r="2" spans="2:13" x14ac:dyDescent="0.25">
      <c r="B2" s="1"/>
      <c r="C2" s="1"/>
      <c r="D2" s="1"/>
    </row>
    <row r="3" spans="2:13" x14ac:dyDescent="0.25">
      <c r="B3" s="1"/>
      <c r="C3" s="1"/>
      <c r="D3" s="1"/>
    </row>
    <row r="4" spans="2:13" ht="31.5" x14ac:dyDescent="0.5">
      <c r="B4" s="2" t="s">
        <v>11</v>
      </c>
      <c r="C4" s="2"/>
      <c r="D4" s="2"/>
      <c r="E4" s="4">
        <f>20000</f>
        <v>20000</v>
      </c>
      <c r="G4" s="10" t="s">
        <v>12</v>
      </c>
      <c r="H4" s="2"/>
      <c r="I4" s="2"/>
    </row>
    <row r="5" spans="2:13" x14ac:dyDescent="0.25">
      <c r="B5" s="2" t="s">
        <v>0</v>
      </c>
      <c r="C5" s="2"/>
      <c r="D5" s="2"/>
      <c r="E5" s="3">
        <f>0.0375</f>
        <v>3.7499999999999999E-2</v>
      </c>
    </row>
    <row r="6" spans="2:13" x14ac:dyDescent="0.25">
      <c r="B6" s="2" t="s">
        <v>1</v>
      </c>
      <c r="C6" s="2"/>
      <c r="D6" s="2"/>
      <c r="E6" s="3">
        <f>0.05073</f>
        <v>5.0729999999999997E-2</v>
      </c>
    </row>
    <row r="7" spans="2:13" x14ac:dyDescent="0.25">
      <c r="E7" s="8"/>
      <c r="F7" s="8"/>
      <c r="K7" s="9"/>
      <c r="L7" s="9"/>
    </row>
    <row r="8" spans="2:13" x14ac:dyDescent="0.25">
      <c r="D8" s="5" t="s">
        <v>3</v>
      </c>
      <c r="E8" s="5" t="s">
        <v>4</v>
      </c>
      <c r="F8" s="5" t="s">
        <v>5</v>
      </c>
      <c r="G8" s="5" t="s">
        <v>9</v>
      </c>
      <c r="J8" s="5" t="s">
        <v>3</v>
      </c>
      <c r="K8" s="5" t="s">
        <v>4</v>
      </c>
      <c r="L8" s="5" t="s">
        <v>5</v>
      </c>
      <c r="M8" s="5" t="s">
        <v>9</v>
      </c>
    </row>
    <row r="9" spans="2:13" x14ac:dyDescent="0.25">
      <c r="C9" s="7" t="s">
        <v>2</v>
      </c>
      <c r="D9" s="5" t="s">
        <v>8</v>
      </c>
      <c r="E9" s="5" t="s">
        <v>6</v>
      </c>
      <c r="F9" s="5" t="s">
        <v>7</v>
      </c>
      <c r="G9" s="5" t="s">
        <v>10</v>
      </c>
      <c r="I9" s="7" t="s">
        <v>2</v>
      </c>
      <c r="J9" s="5" t="s">
        <v>8</v>
      </c>
      <c r="K9" s="5" t="s">
        <v>6</v>
      </c>
      <c r="L9" s="5" t="s">
        <v>7</v>
      </c>
      <c r="M9" s="5" t="s">
        <v>10</v>
      </c>
    </row>
    <row r="10" spans="2:13" x14ac:dyDescent="0.25">
      <c r="C10" s="11">
        <v>1</v>
      </c>
      <c r="D10" s="12">
        <f>(E4*E5/12*(1+E5/12)^36)/((1+E5/12)^36-1)</f>
        <v>588.25806059741399</v>
      </c>
      <c r="E10" s="12">
        <f>D10-F10</f>
        <v>525.75806059741399</v>
      </c>
      <c r="F10" s="12">
        <f>E4*E5/12</f>
        <v>62.5</v>
      </c>
      <c r="G10" s="12">
        <f>E4-E10</f>
        <v>19474.241939402586</v>
      </c>
      <c r="I10" s="11">
        <v>25</v>
      </c>
      <c r="J10" s="12">
        <f>(G33*E6/12*(1+E6/12)^12)/((1+E6/12)^12-1)</f>
        <v>592.44479884125474</v>
      </c>
      <c r="K10" s="12">
        <f>J10-L10</f>
        <v>563.19990233752708</v>
      </c>
      <c r="L10" s="12">
        <f>G33*E6/12</f>
        <v>29.244896503727688</v>
      </c>
      <c r="M10" s="12">
        <f>G33-K10</f>
        <v>6354.5757342627539</v>
      </c>
    </row>
    <row r="11" spans="2:13" x14ac:dyDescent="0.25">
      <c r="C11" s="11">
        <v>2</v>
      </c>
      <c r="D11" s="12">
        <f>D10</f>
        <v>588.25806059741399</v>
      </c>
      <c r="E11" s="12">
        <f>D11-F11</f>
        <v>527.40105453678086</v>
      </c>
      <c r="F11" s="12">
        <f>G10*$E$5/12</f>
        <v>60.857006060633076</v>
      </c>
      <c r="G11" s="12">
        <f>G10-E11</f>
        <v>18946.840884865804</v>
      </c>
      <c r="I11" s="11">
        <v>26</v>
      </c>
      <c r="J11" s="12">
        <f>J10</f>
        <v>592.44479884125474</v>
      </c>
      <c r="K11" s="12">
        <f>J11-L11</f>
        <v>565.58082992465893</v>
      </c>
      <c r="L11" s="12">
        <f>M10*$E$6/12</f>
        <v>26.863968916595791</v>
      </c>
      <c r="M11" s="12">
        <f>M10-K11</f>
        <v>5788.9949043380948</v>
      </c>
    </row>
    <row r="12" spans="2:13" x14ac:dyDescent="0.25">
      <c r="C12" s="11">
        <v>3</v>
      </c>
      <c r="D12" s="12">
        <f t="shared" ref="D12:D33" si="0">D11</f>
        <v>588.25806059741399</v>
      </c>
      <c r="E12" s="12">
        <f t="shared" ref="E12:E33" si="1">D12-F12</f>
        <v>529.04918283220832</v>
      </c>
      <c r="F12" s="12">
        <f t="shared" ref="F12:F33" si="2">G11*$E$5/12</f>
        <v>59.208877765205635</v>
      </c>
      <c r="G12" s="12">
        <f t="shared" ref="G12:G33" si="3">G11-E12</f>
        <v>18417.791702033595</v>
      </c>
      <c r="I12" s="11">
        <v>27</v>
      </c>
      <c r="J12" s="12">
        <f t="shared" ref="J12:J21" si="4">J11</f>
        <v>592.44479884125474</v>
      </c>
      <c r="K12" s="12">
        <f t="shared" ref="K12:K21" si="5">J12-L12</f>
        <v>567.97182288316549</v>
      </c>
      <c r="L12" s="12">
        <f t="shared" ref="L12:L21" si="6">M11*$E$6/12</f>
        <v>24.472975958089293</v>
      </c>
      <c r="M12" s="12">
        <f t="shared" ref="M12:M21" si="7">M11-K12</f>
        <v>5221.0230814549295</v>
      </c>
    </row>
    <row r="13" spans="2:13" x14ac:dyDescent="0.25">
      <c r="C13" s="11">
        <v>4</v>
      </c>
      <c r="D13" s="12">
        <f t="shared" si="0"/>
        <v>588.25806059741399</v>
      </c>
      <c r="E13" s="12">
        <f t="shared" si="1"/>
        <v>530.70246152855896</v>
      </c>
      <c r="F13" s="12">
        <f t="shared" si="2"/>
        <v>57.555599068854981</v>
      </c>
      <c r="G13" s="12">
        <f t="shared" si="3"/>
        <v>17887.089240505036</v>
      </c>
      <c r="I13" s="11">
        <v>28</v>
      </c>
      <c r="J13" s="12">
        <f t="shared" si="4"/>
        <v>592.44479884125474</v>
      </c>
      <c r="K13" s="12">
        <f t="shared" si="5"/>
        <v>570.37292376440405</v>
      </c>
      <c r="L13" s="12">
        <f t="shared" si="6"/>
        <v>22.071875076850713</v>
      </c>
      <c r="M13" s="12">
        <f t="shared" si="7"/>
        <v>4650.6501576905257</v>
      </c>
    </row>
    <row r="14" spans="2:13" x14ac:dyDescent="0.25">
      <c r="C14" s="11">
        <v>5</v>
      </c>
      <c r="D14" s="12">
        <f t="shared" si="0"/>
        <v>588.25806059741399</v>
      </c>
      <c r="E14" s="12">
        <f t="shared" si="1"/>
        <v>532.36090672083571</v>
      </c>
      <c r="F14" s="12">
        <f t="shared" si="2"/>
        <v>55.897153876578237</v>
      </c>
      <c r="G14" s="12">
        <f t="shared" si="3"/>
        <v>17354.728333784202</v>
      </c>
      <c r="I14" s="11">
        <v>29</v>
      </c>
      <c r="J14" s="12">
        <f t="shared" si="4"/>
        <v>592.44479884125474</v>
      </c>
      <c r="K14" s="12">
        <f t="shared" si="5"/>
        <v>572.78417529961803</v>
      </c>
      <c r="L14" s="12">
        <f t="shared" si="6"/>
        <v>19.660623541636696</v>
      </c>
      <c r="M14" s="12">
        <f t="shared" si="7"/>
        <v>4077.8659823909074</v>
      </c>
    </row>
    <row r="15" spans="2:13" x14ac:dyDescent="0.25">
      <c r="C15" s="11">
        <v>6</v>
      </c>
      <c r="D15" s="12">
        <f t="shared" si="0"/>
        <v>588.25806059741399</v>
      </c>
      <c r="E15" s="12">
        <f t="shared" si="1"/>
        <v>534.0245345543384</v>
      </c>
      <c r="F15" s="12">
        <f t="shared" si="2"/>
        <v>54.233526043075635</v>
      </c>
      <c r="G15" s="12">
        <f t="shared" si="3"/>
        <v>16820.703799229865</v>
      </c>
      <c r="I15" s="11">
        <v>30</v>
      </c>
      <c r="J15" s="12">
        <f t="shared" si="4"/>
        <v>592.44479884125474</v>
      </c>
      <c r="K15" s="12">
        <f t="shared" si="5"/>
        <v>575.20562040069717</v>
      </c>
      <c r="L15" s="12">
        <f t="shared" si="6"/>
        <v>17.239178440557559</v>
      </c>
      <c r="M15" s="12">
        <f t="shared" si="7"/>
        <v>3502.6603619902103</v>
      </c>
    </row>
    <row r="16" spans="2:13" x14ac:dyDescent="0.25">
      <c r="C16" s="11">
        <v>7</v>
      </c>
      <c r="D16" s="12">
        <f t="shared" si="0"/>
        <v>588.25806059741399</v>
      </c>
      <c r="E16" s="12">
        <f t="shared" si="1"/>
        <v>535.69336122482071</v>
      </c>
      <c r="F16" s="12">
        <f t="shared" si="2"/>
        <v>52.564699372593331</v>
      </c>
      <c r="G16" s="12">
        <f t="shared" si="3"/>
        <v>16285.010438005043</v>
      </c>
      <c r="I16" s="11">
        <v>31</v>
      </c>
      <c r="J16" s="12">
        <f t="shared" si="4"/>
        <v>592.44479884125474</v>
      </c>
      <c r="K16" s="12">
        <f t="shared" si="5"/>
        <v>577.63730216094109</v>
      </c>
      <c r="L16" s="12">
        <f t="shared" si="6"/>
        <v>14.807496680313612</v>
      </c>
      <c r="M16" s="12">
        <f t="shared" si="7"/>
        <v>2925.0230598292692</v>
      </c>
    </row>
    <row r="17" spans="3:13" x14ac:dyDescent="0.25">
      <c r="C17" s="11">
        <v>8</v>
      </c>
      <c r="D17" s="12">
        <f t="shared" si="0"/>
        <v>588.25806059741399</v>
      </c>
      <c r="E17" s="12">
        <f t="shared" si="1"/>
        <v>537.36740297864822</v>
      </c>
      <c r="F17" s="12">
        <f t="shared" si="2"/>
        <v>50.890657618765765</v>
      </c>
      <c r="G17" s="12">
        <f t="shared" si="3"/>
        <v>15747.643035026395</v>
      </c>
      <c r="I17" s="11">
        <v>32</v>
      </c>
      <c r="J17" s="12">
        <f t="shared" si="4"/>
        <v>592.44479884125474</v>
      </c>
      <c r="K17" s="12">
        <f t="shared" si="5"/>
        <v>580.07926385582653</v>
      </c>
      <c r="L17" s="12">
        <f t="shared" si="6"/>
        <v>12.365534985428235</v>
      </c>
      <c r="M17" s="12">
        <f t="shared" si="7"/>
        <v>2344.9437959734428</v>
      </c>
    </row>
    <row r="18" spans="3:13" x14ac:dyDescent="0.25">
      <c r="C18" s="11">
        <v>9</v>
      </c>
      <c r="D18" s="12">
        <f t="shared" si="0"/>
        <v>588.25806059741399</v>
      </c>
      <c r="E18" s="12">
        <f t="shared" si="1"/>
        <v>539.04667611295645</v>
      </c>
      <c r="F18" s="12">
        <f t="shared" si="2"/>
        <v>49.211384484457483</v>
      </c>
      <c r="G18" s="12">
        <f t="shared" si="3"/>
        <v>15208.596358913437</v>
      </c>
      <c r="I18" s="11">
        <v>33</v>
      </c>
      <c r="J18" s="12">
        <f t="shared" si="4"/>
        <v>592.44479884125474</v>
      </c>
      <c r="K18" s="12">
        <f t="shared" si="5"/>
        <v>582.53154894377701</v>
      </c>
      <c r="L18" s="12">
        <f t="shared" si="6"/>
        <v>9.9132498974777281</v>
      </c>
      <c r="M18" s="12">
        <f t="shared" si="7"/>
        <v>1762.4122470296657</v>
      </c>
    </row>
    <row r="19" spans="3:13" x14ac:dyDescent="0.25">
      <c r="C19" s="11">
        <v>10</v>
      </c>
      <c r="D19" s="12">
        <f t="shared" si="0"/>
        <v>588.25806059741399</v>
      </c>
      <c r="E19" s="12">
        <f t="shared" si="1"/>
        <v>540.73119697580955</v>
      </c>
      <c r="F19" s="12">
        <f t="shared" si="2"/>
        <v>47.526863621604491</v>
      </c>
      <c r="G19" s="12">
        <f t="shared" si="3"/>
        <v>14667.865161937627</v>
      </c>
      <c r="I19" s="11">
        <v>34</v>
      </c>
      <c r="J19" s="12">
        <f t="shared" si="4"/>
        <v>592.44479884125474</v>
      </c>
      <c r="K19" s="12">
        <f t="shared" si="5"/>
        <v>584.99420106693685</v>
      </c>
      <c r="L19" s="12">
        <f t="shared" si="6"/>
        <v>7.4505977743179104</v>
      </c>
      <c r="M19" s="12">
        <f t="shared" si="7"/>
        <v>1177.4180459627287</v>
      </c>
    </row>
    <row r="20" spans="3:13" x14ac:dyDescent="0.25">
      <c r="C20" s="11">
        <v>11</v>
      </c>
      <c r="D20" s="12">
        <f t="shared" si="0"/>
        <v>588.25806059741399</v>
      </c>
      <c r="E20" s="12">
        <f t="shared" si="1"/>
        <v>542.42098196635891</v>
      </c>
      <c r="F20" s="12">
        <f t="shared" si="2"/>
        <v>45.837078631055078</v>
      </c>
      <c r="G20" s="12">
        <f t="shared" si="3"/>
        <v>14125.444179971268</v>
      </c>
      <c r="I20" s="11">
        <v>35</v>
      </c>
      <c r="J20" s="12">
        <f t="shared" si="4"/>
        <v>592.44479884125474</v>
      </c>
      <c r="K20" s="12">
        <f t="shared" si="5"/>
        <v>587.46726405194727</v>
      </c>
      <c r="L20" s="12">
        <f t="shared" si="6"/>
        <v>4.9775347893074349</v>
      </c>
      <c r="M20" s="12">
        <f t="shared" si="7"/>
        <v>589.95078191078142</v>
      </c>
    </row>
    <row r="21" spans="3:13" x14ac:dyDescent="0.25">
      <c r="C21" s="11">
        <v>12</v>
      </c>
      <c r="D21" s="12">
        <f t="shared" si="0"/>
        <v>588.25806059741399</v>
      </c>
      <c r="E21" s="12">
        <f t="shared" si="1"/>
        <v>544.11604753500376</v>
      </c>
      <c r="F21" s="12">
        <f t="shared" si="2"/>
        <v>44.142013062410207</v>
      </c>
      <c r="G21" s="12">
        <f t="shared" si="3"/>
        <v>13581.328132436263</v>
      </c>
      <c r="I21" s="11">
        <v>36</v>
      </c>
      <c r="J21" s="12">
        <f t="shared" si="4"/>
        <v>592.44479884125474</v>
      </c>
      <c r="K21" s="12">
        <f t="shared" si="5"/>
        <v>589.95078191072696</v>
      </c>
      <c r="L21" s="12">
        <f t="shared" si="6"/>
        <v>2.4940169305278284</v>
      </c>
      <c r="M21" s="12">
        <f t="shared" si="7"/>
        <v>5.4455995268654078E-11</v>
      </c>
    </row>
    <row r="22" spans="3:13" x14ac:dyDescent="0.25">
      <c r="C22" s="11">
        <v>13</v>
      </c>
      <c r="D22" s="12">
        <f t="shared" si="0"/>
        <v>588.25806059741399</v>
      </c>
      <c r="E22" s="12">
        <f t="shared" si="1"/>
        <v>545.81641018355072</v>
      </c>
      <c r="F22" s="12">
        <f t="shared" si="2"/>
        <v>42.441650413863321</v>
      </c>
      <c r="G22" s="12">
        <f t="shared" si="3"/>
        <v>13035.511722252713</v>
      </c>
    </row>
    <row r="23" spans="3:13" x14ac:dyDescent="0.25">
      <c r="C23" s="11">
        <v>14</v>
      </c>
      <c r="D23" s="12">
        <f t="shared" si="0"/>
        <v>588.25806059741399</v>
      </c>
      <c r="E23" s="12">
        <f t="shared" si="1"/>
        <v>547.52208646537429</v>
      </c>
      <c r="F23" s="12">
        <f t="shared" si="2"/>
        <v>40.735974132039729</v>
      </c>
      <c r="G23" s="12">
        <f t="shared" si="3"/>
        <v>12487.989635787339</v>
      </c>
    </row>
    <row r="24" spans="3:13" x14ac:dyDescent="0.25">
      <c r="C24" s="11">
        <v>15</v>
      </c>
      <c r="D24" s="12">
        <f t="shared" si="0"/>
        <v>588.25806059741399</v>
      </c>
      <c r="E24" s="12">
        <f t="shared" si="1"/>
        <v>549.23309298557854</v>
      </c>
      <c r="F24" s="12">
        <f t="shared" si="2"/>
        <v>39.024967611835429</v>
      </c>
      <c r="G24" s="12">
        <f t="shared" si="3"/>
        <v>11938.756542801761</v>
      </c>
    </row>
    <row r="25" spans="3:13" x14ac:dyDescent="0.25">
      <c r="C25" s="11">
        <v>16</v>
      </c>
      <c r="D25" s="12">
        <f t="shared" si="0"/>
        <v>588.25806059741399</v>
      </c>
      <c r="E25" s="12">
        <f t="shared" si="1"/>
        <v>550.94944640115853</v>
      </c>
      <c r="F25" s="12">
        <f t="shared" si="2"/>
        <v>37.308614196255498</v>
      </c>
      <c r="G25" s="12">
        <f t="shared" si="3"/>
        <v>11387.807096400602</v>
      </c>
    </row>
    <row r="26" spans="3:13" x14ac:dyDescent="0.25">
      <c r="C26" s="11">
        <v>17</v>
      </c>
      <c r="D26" s="12">
        <f t="shared" si="0"/>
        <v>588.25806059741399</v>
      </c>
      <c r="E26" s="12">
        <f t="shared" si="1"/>
        <v>552.67116342116208</v>
      </c>
      <c r="F26" s="12">
        <f t="shared" si="2"/>
        <v>35.586897176251881</v>
      </c>
      <c r="G26" s="12">
        <f t="shared" si="3"/>
        <v>10835.13593297944</v>
      </c>
    </row>
    <row r="27" spans="3:13" x14ac:dyDescent="0.25">
      <c r="C27" s="11">
        <v>18</v>
      </c>
      <c r="D27" s="12">
        <f t="shared" si="0"/>
        <v>588.25806059741399</v>
      </c>
      <c r="E27" s="12">
        <f t="shared" si="1"/>
        <v>554.39826080685327</v>
      </c>
      <c r="F27" s="12">
        <f t="shared" si="2"/>
        <v>33.85979979056075</v>
      </c>
      <c r="G27" s="12">
        <f t="shared" si="3"/>
        <v>10280.737672172587</v>
      </c>
    </row>
    <row r="28" spans="3:13" x14ac:dyDescent="0.25">
      <c r="C28" s="11">
        <v>19</v>
      </c>
      <c r="D28" s="12">
        <f t="shared" si="0"/>
        <v>588.25806059741399</v>
      </c>
      <c r="E28" s="12">
        <f t="shared" si="1"/>
        <v>556.13075537187467</v>
      </c>
      <c r="F28" s="12">
        <f t="shared" si="2"/>
        <v>32.127305225539331</v>
      </c>
      <c r="G28" s="12">
        <f t="shared" si="3"/>
        <v>9724.6069168007125</v>
      </c>
    </row>
    <row r="29" spans="3:13" x14ac:dyDescent="0.25">
      <c r="C29" s="11">
        <v>20</v>
      </c>
      <c r="D29" s="12">
        <f t="shared" si="0"/>
        <v>588.25806059741399</v>
      </c>
      <c r="E29" s="12">
        <f t="shared" si="1"/>
        <v>557.86866398241182</v>
      </c>
      <c r="F29" s="12">
        <f t="shared" si="2"/>
        <v>30.389396615002227</v>
      </c>
      <c r="G29" s="12">
        <f t="shared" si="3"/>
        <v>9166.7382528183007</v>
      </c>
    </row>
    <row r="30" spans="3:13" x14ac:dyDescent="0.25">
      <c r="C30" s="11">
        <v>21</v>
      </c>
      <c r="D30" s="12">
        <f t="shared" si="0"/>
        <v>588.25806059741399</v>
      </c>
      <c r="E30" s="12">
        <f t="shared" si="1"/>
        <v>559.61200355735684</v>
      </c>
      <c r="F30" s="12">
        <f t="shared" si="2"/>
        <v>28.646057040057187</v>
      </c>
      <c r="G30" s="12">
        <f t="shared" si="3"/>
        <v>8607.126249260944</v>
      </c>
    </row>
    <row r="31" spans="3:13" x14ac:dyDescent="0.25">
      <c r="C31" s="11">
        <v>22</v>
      </c>
      <c r="D31" s="12">
        <f t="shared" si="0"/>
        <v>588.25806059741399</v>
      </c>
      <c r="E31" s="12">
        <f t="shared" si="1"/>
        <v>561.36079106847353</v>
      </c>
      <c r="F31" s="12">
        <f t="shared" si="2"/>
        <v>26.897269528940452</v>
      </c>
      <c r="G31" s="12">
        <f t="shared" si="3"/>
        <v>8045.7654581924708</v>
      </c>
    </row>
    <row r="32" spans="3:13" x14ac:dyDescent="0.25">
      <c r="C32" s="11">
        <v>23</v>
      </c>
      <c r="D32" s="12">
        <f t="shared" si="0"/>
        <v>588.25806059741399</v>
      </c>
      <c r="E32" s="12">
        <f t="shared" si="1"/>
        <v>563.11504354056251</v>
      </c>
      <c r="F32" s="12">
        <f t="shared" si="2"/>
        <v>25.143017056851473</v>
      </c>
      <c r="G32" s="12">
        <f t="shared" si="3"/>
        <v>7482.6504146519082</v>
      </c>
    </row>
    <row r="33" spans="3:7" x14ac:dyDescent="0.25">
      <c r="C33" s="11">
        <v>24</v>
      </c>
      <c r="D33" s="12">
        <f t="shared" si="0"/>
        <v>588.25806059741399</v>
      </c>
      <c r="E33" s="12">
        <f t="shared" si="1"/>
        <v>564.87477805162678</v>
      </c>
      <c r="F33" s="12">
        <f t="shared" si="2"/>
        <v>23.38328254578721</v>
      </c>
      <c r="G33" s="12">
        <f t="shared" si="3"/>
        <v>6917.7756366002814</v>
      </c>
    </row>
  </sheetData>
  <mergeCells count="6">
    <mergeCell ref="B5:D5"/>
    <mergeCell ref="B6:D6"/>
    <mergeCell ref="B4:D4"/>
    <mergeCell ref="E7:F7"/>
    <mergeCell ref="K7:L7"/>
    <mergeCell ref="G4:I4"/>
  </mergeCells>
  <pageMargins left="0.7" right="0.7" top="0.75" bottom="0.75" header="0.3" footer="0.3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3"/>
  <sheetViews>
    <sheetView tabSelected="1" workbookViewId="0">
      <selection activeCell="K38" sqref="K38"/>
    </sheetView>
  </sheetViews>
  <sheetFormatPr baseColWidth="10" defaultRowHeight="15" x14ac:dyDescent="0.25"/>
  <cols>
    <col min="4" max="4" width="9.140625" customWidth="1"/>
    <col min="5" max="5" width="17.7109375" bestFit="1" customWidth="1"/>
    <col min="6" max="6" width="17.140625" bestFit="1" customWidth="1"/>
    <col min="7" max="7" width="16.5703125" bestFit="1" customWidth="1"/>
    <col min="9" max="9" width="16.5703125" customWidth="1"/>
    <col min="10" max="10" width="8" bestFit="1" customWidth="1"/>
    <col min="11" max="11" width="17.7109375" bestFit="1" customWidth="1"/>
    <col min="12" max="12" width="17.140625" bestFit="1" customWidth="1"/>
    <col min="13" max="13" width="16.5703125" bestFit="1" customWidth="1"/>
  </cols>
  <sheetData>
    <row r="3" spans="2:13" x14ac:dyDescent="0.25">
      <c r="B3" s="1"/>
      <c r="C3" s="1"/>
      <c r="D3" s="1"/>
    </row>
    <row r="4" spans="2:13" ht="31.5" x14ac:dyDescent="0.5">
      <c r="B4" s="2" t="s">
        <v>11</v>
      </c>
      <c r="C4" s="2"/>
      <c r="D4" s="2"/>
      <c r="E4" s="4">
        <f>20000</f>
        <v>20000</v>
      </c>
      <c r="G4" s="10" t="s">
        <v>13</v>
      </c>
      <c r="H4" s="2"/>
      <c r="I4" s="2"/>
    </row>
    <row r="5" spans="2:13" x14ac:dyDescent="0.25">
      <c r="B5" s="2" t="s">
        <v>0</v>
      </c>
      <c r="C5" s="2"/>
      <c r="D5" s="2"/>
      <c r="E5" s="3">
        <f>0.0325</f>
        <v>3.2500000000000001E-2</v>
      </c>
    </row>
    <row r="6" spans="2:13" x14ac:dyDescent="0.25">
      <c r="B6" s="2" t="s">
        <v>14</v>
      </c>
      <c r="C6" s="2"/>
      <c r="D6" s="2"/>
      <c r="E6" s="3">
        <f>0.05823</f>
        <v>5.8229999999999997E-2</v>
      </c>
    </row>
    <row r="7" spans="2:13" x14ac:dyDescent="0.25">
      <c r="E7" s="8"/>
      <c r="F7" s="8"/>
      <c r="K7" s="9"/>
      <c r="L7" s="9"/>
    </row>
    <row r="8" spans="2:13" x14ac:dyDescent="0.25">
      <c r="D8" s="5" t="s">
        <v>3</v>
      </c>
      <c r="E8" s="5" t="s">
        <v>4</v>
      </c>
      <c r="F8" s="5" t="s">
        <v>5</v>
      </c>
      <c r="G8" s="5" t="s">
        <v>9</v>
      </c>
      <c r="J8" s="5" t="s">
        <v>3</v>
      </c>
      <c r="K8" s="5" t="s">
        <v>4</v>
      </c>
      <c r="L8" s="5" t="s">
        <v>5</v>
      </c>
      <c r="M8" s="5" t="s">
        <v>9</v>
      </c>
    </row>
    <row r="9" spans="2:13" x14ac:dyDescent="0.25">
      <c r="C9" s="7" t="s">
        <v>2</v>
      </c>
      <c r="D9" s="5" t="s">
        <v>8</v>
      </c>
      <c r="E9" s="5" t="s">
        <v>6</v>
      </c>
      <c r="F9" s="5" t="s">
        <v>7</v>
      </c>
      <c r="G9" s="5" t="s">
        <v>10</v>
      </c>
      <c r="I9" s="7" t="s">
        <v>2</v>
      </c>
      <c r="J9" s="5" t="s">
        <v>8</v>
      </c>
      <c r="K9" s="5" t="s">
        <v>6</v>
      </c>
      <c r="L9" s="5" t="s">
        <v>7</v>
      </c>
      <c r="M9" s="5" t="s">
        <v>10</v>
      </c>
    </row>
    <row r="10" spans="2:13" x14ac:dyDescent="0.25">
      <c r="C10" s="7">
        <v>1</v>
      </c>
      <c r="D10" s="6">
        <f>(E4*E5/12*(1+E5/12)^48)/((1+E5/12)^48-1)</f>
        <v>444.89982957219183</v>
      </c>
      <c r="E10" s="6">
        <f>D10-F10</f>
        <v>390.73316290552515</v>
      </c>
      <c r="F10" s="6">
        <f>E4*E5/12</f>
        <v>54.166666666666664</v>
      </c>
      <c r="G10" s="6">
        <f>E4-E10</f>
        <v>19609.266837094474</v>
      </c>
      <c r="I10" s="7">
        <v>25</v>
      </c>
      <c r="J10" s="6">
        <f>(G33*E6/12*(1+E6/12)^24)/((1+E6/12)^24-1)</f>
        <v>456.76279566916605</v>
      </c>
      <c r="K10" s="6">
        <f>J10-L10</f>
        <v>406.6634177023754</v>
      </c>
      <c r="L10" s="6">
        <f>G33*$E$6/12</f>
        <v>50.099377966790634</v>
      </c>
      <c r="M10" s="6">
        <f>G33-K10</f>
        <v>9917.7833554641657</v>
      </c>
    </row>
    <row r="11" spans="2:13" x14ac:dyDescent="0.25">
      <c r="C11" s="7">
        <v>2</v>
      </c>
      <c r="D11" s="6">
        <f>D10</f>
        <v>444.89982957219183</v>
      </c>
      <c r="E11" s="6">
        <f>D11-F11</f>
        <v>391.79139855506094</v>
      </c>
      <c r="F11" s="6">
        <f>G10*$E$5/12</f>
        <v>53.108431017130869</v>
      </c>
      <c r="G11" s="6">
        <f>G10-E11</f>
        <v>19217.475438539412</v>
      </c>
      <c r="I11" s="7">
        <v>26</v>
      </c>
      <c r="J11" s="6">
        <f>J10</f>
        <v>456.76279566916605</v>
      </c>
      <c r="K11" s="6">
        <f t="shared" ref="K11:K33" si="0">J11-L11</f>
        <v>408.63675193677619</v>
      </c>
      <c r="L11" s="6">
        <f>M10*$E$6/12</f>
        <v>48.12604373238986</v>
      </c>
      <c r="M11" s="6">
        <f>M10-K11</f>
        <v>9509.1466035273897</v>
      </c>
    </row>
    <row r="12" spans="2:13" x14ac:dyDescent="0.25">
      <c r="C12" s="7">
        <v>3</v>
      </c>
      <c r="D12" s="6">
        <f t="shared" ref="D12:D33" si="1">D11</f>
        <v>444.89982957219183</v>
      </c>
      <c r="E12" s="6">
        <f t="shared" ref="E12:E33" si="2">D12-F12</f>
        <v>392.85250025948091</v>
      </c>
      <c r="F12" s="6">
        <f t="shared" ref="F12:F33" si="3">G11*$E$5/12</f>
        <v>52.047329312710907</v>
      </c>
      <c r="G12" s="6">
        <f t="shared" ref="G12:G33" si="4">G11-E12</f>
        <v>18824.622938279932</v>
      </c>
      <c r="I12" s="7">
        <v>27</v>
      </c>
      <c r="J12" s="6">
        <f t="shared" ref="J12:J33" si="5">J11</f>
        <v>456.76279566916605</v>
      </c>
      <c r="K12" s="6">
        <f t="shared" si="0"/>
        <v>410.61966177554939</v>
      </c>
      <c r="L12" s="6">
        <f t="shared" ref="L12:L33" si="6">M11*$E$6/12</f>
        <v>46.143133893616657</v>
      </c>
      <c r="M12" s="6">
        <f t="shared" ref="M12:M33" si="7">M11-K12</f>
        <v>9098.5269417518412</v>
      </c>
    </row>
    <row r="13" spans="2:13" x14ac:dyDescent="0.25">
      <c r="C13" s="7">
        <v>4</v>
      </c>
      <c r="D13" s="6">
        <f t="shared" si="1"/>
        <v>444.89982957219183</v>
      </c>
      <c r="E13" s="6">
        <f t="shared" si="2"/>
        <v>393.91647578101703</v>
      </c>
      <c r="F13" s="6">
        <f t="shared" si="3"/>
        <v>50.983353791174814</v>
      </c>
      <c r="G13" s="6">
        <f t="shared" si="4"/>
        <v>18430.706462498914</v>
      </c>
      <c r="I13" s="7">
        <v>28</v>
      </c>
      <c r="J13" s="6">
        <f t="shared" si="5"/>
        <v>456.76279566916605</v>
      </c>
      <c r="K13" s="6">
        <f t="shared" si="0"/>
        <v>412.61219368431523</v>
      </c>
      <c r="L13" s="6">
        <f t="shared" si="6"/>
        <v>44.150601984850802</v>
      </c>
      <c r="M13" s="6">
        <f t="shared" si="7"/>
        <v>8685.9147480675256</v>
      </c>
    </row>
    <row r="14" spans="2:13" x14ac:dyDescent="0.25">
      <c r="C14" s="7">
        <v>5</v>
      </c>
      <c r="D14" s="6">
        <f t="shared" si="1"/>
        <v>444.89982957219183</v>
      </c>
      <c r="E14" s="6">
        <f t="shared" si="2"/>
        <v>394.98333290292396</v>
      </c>
      <c r="F14" s="6">
        <f t="shared" si="3"/>
        <v>49.916496669267893</v>
      </c>
      <c r="G14" s="6">
        <f t="shared" si="4"/>
        <v>18035.72312959599</v>
      </c>
      <c r="I14" s="7">
        <v>29</v>
      </c>
      <c r="J14" s="6">
        <f t="shared" si="5"/>
        <v>456.76279566916605</v>
      </c>
      <c r="K14" s="6">
        <f t="shared" si="0"/>
        <v>414.61439435416838</v>
      </c>
      <c r="L14" s="6">
        <f t="shared" si="6"/>
        <v>42.148401314997663</v>
      </c>
      <c r="M14" s="6">
        <f t="shared" si="7"/>
        <v>8271.3003537133573</v>
      </c>
    </row>
    <row r="15" spans="2:13" x14ac:dyDescent="0.25">
      <c r="C15" s="7">
        <v>6</v>
      </c>
      <c r="D15" s="6">
        <f t="shared" si="1"/>
        <v>444.89982957219183</v>
      </c>
      <c r="E15" s="6">
        <f t="shared" si="2"/>
        <v>396.05307942953601</v>
      </c>
      <c r="F15" s="6">
        <f t="shared" si="3"/>
        <v>48.846750142655814</v>
      </c>
      <c r="G15" s="6">
        <f t="shared" si="4"/>
        <v>17639.670050166453</v>
      </c>
      <c r="I15" s="7">
        <v>30</v>
      </c>
      <c r="J15" s="6">
        <f t="shared" si="5"/>
        <v>456.76279566916605</v>
      </c>
      <c r="K15" s="6">
        <f t="shared" si="0"/>
        <v>416.626310702772</v>
      </c>
      <c r="L15" s="6">
        <f t="shared" si="6"/>
        <v>40.136484966394065</v>
      </c>
      <c r="M15" s="6">
        <f t="shared" si="7"/>
        <v>7854.6740430105856</v>
      </c>
    </row>
    <row r="16" spans="2:13" x14ac:dyDescent="0.25">
      <c r="C16" s="7">
        <v>7</v>
      </c>
      <c r="D16" s="6">
        <f t="shared" si="1"/>
        <v>444.89982957219183</v>
      </c>
      <c r="E16" s="6">
        <f t="shared" si="2"/>
        <v>397.12572318632436</v>
      </c>
      <c r="F16" s="6">
        <f t="shared" si="3"/>
        <v>47.774106385867476</v>
      </c>
      <c r="G16" s="6">
        <f t="shared" si="4"/>
        <v>17242.544326980129</v>
      </c>
      <c r="I16" s="7">
        <v>31</v>
      </c>
      <c r="J16" s="6">
        <f t="shared" si="5"/>
        <v>456.76279566916605</v>
      </c>
      <c r="K16" s="6">
        <f t="shared" si="0"/>
        <v>418.6479898754572</v>
      </c>
      <c r="L16" s="6">
        <f t="shared" si="6"/>
        <v>38.114805793708861</v>
      </c>
      <c r="M16" s="6">
        <f t="shared" si="7"/>
        <v>7436.0260531351287</v>
      </c>
    </row>
    <row r="17" spans="3:13" x14ac:dyDescent="0.25">
      <c r="C17" s="7">
        <v>8</v>
      </c>
      <c r="D17" s="6">
        <f t="shared" si="1"/>
        <v>444.89982957219183</v>
      </c>
      <c r="E17" s="6">
        <f t="shared" si="2"/>
        <v>398.20127201995399</v>
      </c>
      <c r="F17" s="6">
        <f t="shared" si="3"/>
        <v>46.698557552237851</v>
      </c>
      <c r="G17" s="6">
        <f t="shared" si="4"/>
        <v>16844.343054960176</v>
      </c>
      <c r="I17" s="7">
        <v>32</v>
      </c>
      <c r="J17" s="6">
        <f t="shared" si="5"/>
        <v>456.76279566916605</v>
      </c>
      <c r="K17" s="6">
        <f t="shared" si="0"/>
        <v>420.67947924632784</v>
      </c>
      <c r="L17" s="6">
        <f t="shared" si="6"/>
        <v>36.083316422838209</v>
      </c>
      <c r="M17" s="6">
        <f t="shared" si="7"/>
        <v>7015.3465738888008</v>
      </c>
    </row>
    <row r="18" spans="3:13" x14ac:dyDescent="0.25">
      <c r="C18" s="7">
        <v>9</v>
      </c>
      <c r="D18" s="6">
        <f t="shared" si="1"/>
        <v>444.89982957219183</v>
      </c>
      <c r="E18" s="6">
        <f t="shared" si="2"/>
        <v>399.27973379834134</v>
      </c>
      <c r="F18" s="6">
        <f t="shared" si="3"/>
        <v>45.620095773850473</v>
      </c>
      <c r="G18" s="6">
        <f t="shared" si="4"/>
        <v>16445.063321161833</v>
      </c>
      <c r="I18" s="7">
        <v>33</v>
      </c>
      <c r="J18" s="6">
        <f t="shared" si="5"/>
        <v>456.76279566916605</v>
      </c>
      <c r="K18" s="6">
        <f t="shared" si="0"/>
        <v>422.72082641937067</v>
      </c>
      <c r="L18" s="6">
        <f t="shared" si="6"/>
        <v>34.041969249795407</v>
      </c>
      <c r="M18" s="6">
        <f t="shared" si="7"/>
        <v>6592.6257474694303</v>
      </c>
    </row>
    <row r="19" spans="3:13" x14ac:dyDescent="0.25">
      <c r="C19" s="7">
        <v>10</v>
      </c>
      <c r="D19" s="6">
        <f t="shared" si="1"/>
        <v>444.89982957219183</v>
      </c>
      <c r="E19" s="6">
        <f t="shared" si="2"/>
        <v>400.36111641071187</v>
      </c>
      <c r="F19" s="6">
        <f t="shared" si="3"/>
        <v>44.538713161479969</v>
      </c>
      <c r="G19" s="6">
        <f t="shared" si="4"/>
        <v>16044.702204751122</v>
      </c>
      <c r="I19" s="7">
        <v>34</v>
      </c>
      <c r="J19" s="6">
        <f t="shared" si="5"/>
        <v>456.76279566916605</v>
      </c>
      <c r="K19" s="6">
        <f t="shared" si="0"/>
        <v>424.77207922957064</v>
      </c>
      <c r="L19" s="6">
        <f t="shared" si="6"/>
        <v>31.990716439595406</v>
      </c>
      <c r="M19" s="6">
        <f t="shared" si="7"/>
        <v>6167.8536682398599</v>
      </c>
    </row>
    <row r="20" spans="3:13" x14ac:dyDescent="0.25">
      <c r="C20" s="7">
        <v>11</v>
      </c>
      <c r="D20" s="6">
        <f t="shared" si="1"/>
        <v>444.89982957219183</v>
      </c>
      <c r="E20" s="6">
        <f t="shared" si="2"/>
        <v>401.44542776765752</v>
      </c>
      <c r="F20" s="6">
        <f t="shared" si="3"/>
        <v>43.454401804534285</v>
      </c>
      <c r="G20" s="6">
        <f t="shared" si="4"/>
        <v>15643.256776983464</v>
      </c>
      <c r="I20" s="7">
        <v>35</v>
      </c>
      <c r="J20" s="6">
        <f t="shared" si="5"/>
        <v>456.76279566916605</v>
      </c>
      <c r="K20" s="6">
        <f t="shared" si="0"/>
        <v>426.83328574403214</v>
      </c>
      <c r="L20" s="6">
        <f t="shared" si="6"/>
        <v>29.929509925133917</v>
      </c>
      <c r="M20" s="6">
        <f t="shared" si="7"/>
        <v>5741.020382495828</v>
      </c>
    </row>
    <row r="21" spans="3:13" x14ac:dyDescent="0.25">
      <c r="C21" s="7">
        <v>12</v>
      </c>
      <c r="D21" s="6">
        <f t="shared" si="1"/>
        <v>444.89982957219183</v>
      </c>
      <c r="E21" s="6">
        <f t="shared" si="2"/>
        <v>402.53267580119496</v>
      </c>
      <c r="F21" s="6">
        <f t="shared" si="3"/>
        <v>42.367153770996886</v>
      </c>
      <c r="G21" s="6">
        <f t="shared" si="4"/>
        <v>15240.72410118227</v>
      </c>
      <c r="I21" s="7">
        <v>36</v>
      </c>
      <c r="J21" s="6">
        <f t="shared" si="5"/>
        <v>456.76279566916605</v>
      </c>
      <c r="K21" s="6">
        <f t="shared" si="0"/>
        <v>428.90449426310505</v>
      </c>
      <c r="L21" s="6">
        <f t="shared" si="6"/>
        <v>27.858301406061003</v>
      </c>
      <c r="M21" s="6">
        <f t="shared" si="7"/>
        <v>5312.1158882327227</v>
      </c>
    </row>
    <row r="22" spans="3:13" x14ac:dyDescent="0.25">
      <c r="C22" s="7">
        <v>13</v>
      </c>
      <c r="D22" s="6">
        <f t="shared" si="1"/>
        <v>444.89982957219183</v>
      </c>
      <c r="E22" s="6">
        <f t="shared" si="2"/>
        <v>403.62286846482317</v>
      </c>
      <c r="F22" s="6">
        <f t="shared" si="3"/>
        <v>41.276961107368649</v>
      </c>
      <c r="G22" s="6">
        <f t="shared" si="4"/>
        <v>14837.101232717447</v>
      </c>
      <c r="I22" s="7">
        <v>37</v>
      </c>
      <c r="J22" s="6">
        <f t="shared" si="5"/>
        <v>456.76279566916605</v>
      </c>
      <c r="K22" s="6">
        <f t="shared" si="0"/>
        <v>430.98575332151677</v>
      </c>
      <c r="L22" s="6">
        <f t="shared" si="6"/>
        <v>25.777042347649285</v>
      </c>
      <c r="M22" s="6">
        <f t="shared" si="7"/>
        <v>4881.1301349112055</v>
      </c>
    </row>
    <row r="23" spans="3:13" x14ac:dyDescent="0.25">
      <c r="C23" s="7">
        <v>14</v>
      </c>
      <c r="D23" s="6">
        <f t="shared" si="1"/>
        <v>444.89982957219183</v>
      </c>
      <c r="E23" s="6">
        <f t="shared" si="2"/>
        <v>404.71601373358209</v>
      </c>
      <c r="F23" s="6">
        <f t="shared" si="3"/>
        <v>40.183815838609753</v>
      </c>
      <c r="G23" s="6">
        <f t="shared" si="4"/>
        <v>14432.385218983865</v>
      </c>
      <c r="I23" s="7">
        <v>38</v>
      </c>
      <c r="J23" s="6">
        <f t="shared" si="5"/>
        <v>456.76279566916605</v>
      </c>
      <c r="K23" s="6">
        <f t="shared" si="0"/>
        <v>433.07711168950942</v>
      </c>
      <c r="L23" s="6">
        <f t="shared" si="6"/>
        <v>23.68568397965662</v>
      </c>
      <c r="M23" s="6">
        <f t="shared" si="7"/>
        <v>4448.0530232216961</v>
      </c>
    </row>
    <row r="24" spans="3:13" x14ac:dyDescent="0.25">
      <c r="C24" s="7">
        <v>15</v>
      </c>
      <c r="D24" s="6">
        <f t="shared" si="1"/>
        <v>444.89982957219183</v>
      </c>
      <c r="E24" s="6">
        <f t="shared" si="2"/>
        <v>405.81211960411053</v>
      </c>
      <c r="F24" s="6">
        <f t="shared" si="3"/>
        <v>39.087709968081306</v>
      </c>
      <c r="G24" s="6">
        <f t="shared" si="4"/>
        <v>14026.573099379755</v>
      </c>
      <c r="I24" s="7">
        <v>39</v>
      </c>
      <c r="J24" s="6">
        <f t="shared" si="5"/>
        <v>456.76279566916605</v>
      </c>
      <c r="K24" s="6">
        <f t="shared" si="0"/>
        <v>435.17861837398277</v>
      </c>
      <c r="L24" s="6">
        <f t="shared" si="6"/>
        <v>21.584177295183281</v>
      </c>
      <c r="M24" s="6">
        <f t="shared" si="7"/>
        <v>4012.8744048477133</v>
      </c>
    </row>
    <row r="25" spans="3:13" x14ac:dyDescent="0.25">
      <c r="C25" s="7">
        <v>16</v>
      </c>
      <c r="D25" s="6">
        <f t="shared" si="1"/>
        <v>444.89982957219183</v>
      </c>
      <c r="E25" s="6">
        <f t="shared" si="2"/>
        <v>406.91119409470502</v>
      </c>
      <c r="F25" s="6">
        <f t="shared" si="3"/>
        <v>37.988635477486838</v>
      </c>
      <c r="G25" s="6">
        <f t="shared" si="4"/>
        <v>13619.661905285051</v>
      </c>
      <c r="I25" s="7">
        <v>40</v>
      </c>
      <c r="J25" s="6">
        <f t="shared" si="5"/>
        <v>456.76279566916605</v>
      </c>
      <c r="K25" s="6">
        <f t="shared" si="0"/>
        <v>437.29032261964255</v>
      </c>
      <c r="L25" s="6">
        <f t="shared" si="6"/>
        <v>19.472473049523526</v>
      </c>
      <c r="M25" s="6">
        <f t="shared" si="7"/>
        <v>3575.5840822280707</v>
      </c>
    </row>
    <row r="26" spans="3:13" x14ac:dyDescent="0.25">
      <c r="C26" s="7">
        <v>17</v>
      </c>
      <c r="D26" s="6">
        <f t="shared" si="1"/>
        <v>444.89982957219183</v>
      </c>
      <c r="E26" s="6">
        <f t="shared" si="2"/>
        <v>408.01324524537813</v>
      </c>
      <c r="F26" s="6">
        <f t="shared" si="3"/>
        <v>36.886584326813683</v>
      </c>
      <c r="G26" s="6">
        <f t="shared" si="4"/>
        <v>13211.648660039673</v>
      </c>
      <c r="I26" s="7">
        <v>41</v>
      </c>
      <c r="J26" s="6">
        <f t="shared" si="5"/>
        <v>456.76279566916605</v>
      </c>
      <c r="K26" s="6">
        <f t="shared" si="0"/>
        <v>439.41227391015434</v>
      </c>
      <c r="L26" s="6">
        <f t="shared" si="6"/>
        <v>17.350521759011713</v>
      </c>
      <c r="M26" s="6">
        <f t="shared" si="7"/>
        <v>3136.1718083179162</v>
      </c>
    </row>
    <row r="27" spans="3:13" x14ac:dyDescent="0.25">
      <c r="C27" s="7">
        <v>18</v>
      </c>
      <c r="D27" s="6">
        <f t="shared" si="1"/>
        <v>444.89982957219183</v>
      </c>
      <c r="E27" s="6">
        <f t="shared" si="2"/>
        <v>409.11828111791772</v>
      </c>
      <c r="F27" s="6">
        <f t="shared" si="3"/>
        <v>35.781548454274116</v>
      </c>
      <c r="G27" s="6">
        <f t="shared" si="4"/>
        <v>12802.530378921756</v>
      </c>
      <c r="I27" s="7">
        <v>42</v>
      </c>
      <c r="J27" s="6">
        <f t="shared" si="5"/>
        <v>456.76279566916605</v>
      </c>
      <c r="K27" s="6">
        <f t="shared" si="0"/>
        <v>441.54452196930339</v>
      </c>
      <c r="L27" s="6">
        <f t="shared" si="6"/>
        <v>15.218273699862687</v>
      </c>
      <c r="M27" s="6">
        <f t="shared" si="7"/>
        <v>2694.6272863486129</v>
      </c>
    </row>
    <row r="28" spans="3:13" x14ac:dyDescent="0.25">
      <c r="C28" s="7">
        <v>19</v>
      </c>
      <c r="D28" s="6">
        <f t="shared" si="1"/>
        <v>444.89982957219183</v>
      </c>
      <c r="E28" s="6">
        <f t="shared" si="2"/>
        <v>410.22630979594544</v>
      </c>
      <c r="F28" s="6">
        <f t="shared" si="3"/>
        <v>34.673519776246422</v>
      </c>
      <c r="G28" s="6">
        <f t="shared" si="4"/>
        <v>12392.30406912581</v>
      </c>
      <c r="I28" s="7">
        <v>43</v>
      </c>
      <c r="J28" s="6">
        <f t="shared" si="5"/>
        <v>456.76279566916605</v>
      </c>
      <c r="K28" s="6">
        <f t="shared" si="0"/>
        <v>443.68711676215941</v>
      </c>
      <c r="L28" s="6">
        <f t="shared" si="6"/>
        <v>13.075678907006642</v>
      </c>
      <c r="M28" s="6">
        <f t="shared" si="7"/>
        <v>2250.9401695864535</v>
      </c>
    </row>
    <row r="29" spans="3:13" x14ac:dyDescent="0.25">
      <c r="C29" s="7">
        <v>20</v>
      </c>
      <c r="D29" s="6">
        <f t="shared" si="1"/>
        <v>444.89982957219183</v>
      </c>
      <c r="E29" s="6">
        <f t="shared" si="2"/>
        <v>411.33733938497608</v>
      </c>
      <c r="F29" s="6">
        <f t="shared" si="3"/>
        <v>33.562490187215737</v>
      </c>
      <c r="G29" s="6">
        <f t="shared" si="4"/>
        <v>11980.966729740834</v>
      </c>
      <c r="I29" s="7">
        <v>44</v>
      </c>
      <c r="J29" s="6">
        <f t="shared" si="5"/>
        <v>456.76279566916605</v>
      </c>
      <c r="K29" s="6">
        <f t="shared" si="0"/>
        <v>445.84010849624781</v>
      </c>
      <c r="L29" s="6">
        <f t="shared" si="6"/>
        <v>10.922687172918266</v>
      </c>
      <c r="M29" s="6">
        <f t="shared" si="7"/>
        <v>1805.1000610902056</v>
      </c>
    </row>
    <row r="30" spans="3:13" x14ac:dyDescent="0.25">
      <c r="C30" s="7">
        <v>21</v>
      </c>
      <c r="D30" s="6">
        <f t="shared" si="1"/>
        <v>444.89982957219183</v>
      </c>
      <c r="E30" s="6">
        <f t="shared" si="2"/>
        <v>412.45137801247705</v>
      </c>
      <c r="F30" s="6">
        <f t="shared" si="3"/>
        <v>32.448451559714762</v>
      </c>
      <c r="G30" s="6">
        <f t="shared" si="4"/>
        <v>11568.515351728358</v>
      </c>
      <c r="I30" s="7">
        <v>45</v>
      </c>
      <c r="J30" s="6">
        <f t="shared" si="5"/>
        <v>456.76279566916605</v>
      </c>
      <c r="K30" s="6">
        <f t="shared" si="0"/>
        <v>448.00354762272582</v>
      </c>
      <c r="L30" s="6">
        <f t="shared" si="6"/>
        <v>8.7592480464402218</v>
      </c>
      <c r="M30" s="6">
        <f t="shared" si="7"/>
        <v>1357.0965134674798</v>
      </c>
    </row>
    <row r="31" spans="3:13" x14ac:dyDescent="0.25">
      <c r="C31" s="7">
        <v>22</v>
      </c>
      <c r="D31" s="6">
        <f t="shared" si="1"/>
        <v>444.89982957219183</v>
      </c>
      <c r="E31" s="6">
        <f t="shared" si="2"/>
        <v>413.56843382792755</v>
      </c>
      <c r="F31" s="6">
        <f t="shared" si="3"/>
        <v>31.331395744264302</v>
      </c>
      <c r="G31" s="6">
        <f t="shared" si="4"/>
        <v>11154.94691790043</v>
      </c>
      <c r="I31" s="7">
        <v>46</v>
      </c>
      <c r="J31" s="6">
        <f t="shared" si="5"/>
        <v>456.76279566916605</v>
      </c>
      <c r="K31" s="6">
        <f t="shared" si="0"/>
        <v>450.17748483756509</v>
      </c>
      <c r="L31" s="6">
        <f t="shared" si="6"/>
        <v>6.5853108316009452</v>
      </c>
      <c r="M31" s="6">
        <f t="shared" si="7"/>
        <v>906.91902862991469</v>
      </c>
    </row>
    <row r="32" spans="3:13" x14ac:dyDescent="0.25">
      <c r="C32" s="7">
        <v>23</v>
      </c>
      <c r="D32" s="6">
        <f t="shared" si="1"/>
        <v>444.89982957219183</v>
      </c>
      <c r="E32" s="6">
        <f t="shared" si="2"/>
        <v>414.68851500287815</v>
      </c>
      <c r="F32" s="6">
        <f t="shared" si="3"/>
        <v>30.211314569313668</v>
      </c>
      <c r="G32" s="6">
        <f t="shared" si="4"/>
        <v>10740.258402897553</v>
      </c>
      <c r="I32" s="7">
        <v>47</v>
      </c>
      <c r="J32" s="6">
        <f t="shared" si="5"/>
        <v>456.76279566916605</v>
      </c>
      <c r="K32" s="6">
        <f t="shared" si="0"/>
        <v>452.36197108273939</v>
      </c>
      <c r="L32" s="6">
        <f t="shared" si="6"/>
        <v>4.4008245864266611</v>
      </c>
      <c r="M32" s="6">
        <f t="shared" si="7"/>
        <v>454.5570575471753</v>
      </c>
    </row>
    <row r="33" spans="3:13" x14ac:dyDescent="0.25">
      <c r="C33" s="7">
        <v>24</v>
      </c>
      <c r="D33" s="6">
        <f t="shared" si="1"/>
        <v>444.89982957219183</v>
      </c>
      <c r="E33" s="6">
        <f t="shared" si="2"/>
        <v>415.81162973101095</v>
      </c>
      <c r="F33" s="6">
        <f t="shared" si="3"/>
        <v>29.08819984118087</v>
      </c>
      <c r="G33" s="6">
        <f t="shared" si="4"/>
        <v>10324.446773166541</v>
      </c>
      <c r="I33" s="7">
        <v>48</v>
      </c>
      <c r="J33" s="6">
        <f t="shared" si="5"/>
        <v>456.76279566916605</v>
      </c>
      <c r="K33" s="6">
        <f t="shared" si="0"/>
        <v>454.55705754741837</v>
      </c>
      <c r="L33" s="6">
        <f t="shared" si="6"/>
        <v>2.2057381217476681</v>
      </c>
      <c r="M33" s="6">
        <f t="shared" si="7"/>
        <v>-2.4306245904881507E-10</v>
      </c>
    </row>
  </sheetData>
  <mergeCells count="6">
    <mergeCell ref="B4:D4"/>
    <mergeCell ref="G4:I4"/>
    <mergeCell ref="B5:D5"/>
    <mergeCell ref="B6:D6"/>
    <mergeCell ref="E7:F7"/>
    <mergeCell ref="K7:L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Banca SOL</vt:lpstr>
      <vt:lpstr>CASA Bank</vt:lpstr>
      <vt:lpstr>'Banca SOL'!Área_de_impresión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2023-09-07T09:24:46Z</cp:lastPrinted>
  <dcterms:created xsi:type="dcterms:W3CDTF">2023-09-07T08:58:03Z</dcterms:created>
  <dcterms:modified xsi:type="dcterms:W3CDTF">2023-09-07T09:37:20Z</dcterms:modified>
</cp:coreProperties>
</file>